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095" windowHeight="12075"/>
  </bookViews>
  <sheets>
    <sheet name="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H10" i="1"/>
  <c r="G11" i="1" l="1"/>
  <c r="F11" i="1"/>
  <c r="H3" i="1" l="1"/>
  <c r="K3" i="1" s="1"/>
  <c r="J13" i="1"/>
  <c r="J4" i="1"/>
  <c r="J5" i="1"/>
  <c r="J7" i="1"/>
  <c r="J8" i="1"/>
  <c r="J9" i="1"/>
  <c r="J11" i="1"/>
  <c r="J12" i="1"/>
  <c r="J3" i="1"/>
  <c r="H4" i="1"/>
  <c r="K4" i="1" s="1"/>
  <c r="H5" i="1"/>
  <c r="K5" i="1" s="1"/>
  <c r="H6" i="1"/>
  <c r="K6" i="1" s="1"/>
  <c r="H7" i="1"/>
  <c r="K7" i="1" s="1"/>
  <c r="H8" i="1"/>
  <c r="H9" i="1"/>
  <c r="K9" i="1" s="1"/>
  <c r="K15" i="1"/>
  <c r="H11" i="1"/>
  <c r="K11" i="1" s="1"/>
  <c r="H12" i="1"/>
  <c r="K12" i="1" s="1"/>
  <c r="H13" i="1"/>
  <c r="K13" i="1" s="1"/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E12" i="1"/>
  <c r="F12" i="1" s="1"/>
  <c r="E13" i="1"/>
  <c r="F13" i="1" s="1"/>
  <c r="E3" i="1"/>
  <c r="F3" i="1" s="1"/>
</calcChain>
</file>

<file path=xl/sharedStrings.xml><?xml version="1.0" encoding="utf-8"?>
<sst xmlns="http://schemas.openxmlformats.org/spreadsheetml/2006/main" count="40" uniqueCount="32">
  <si>
    <t>彭光义</t>
    <phoneticPr fontId="1" type="noConversion"/>
  </si>
  <si>
    <t>邵鹏</t>
    <phoneticPr fontId="1" type="noConversion"/>
  </si>
  <si>
    <t>左凤成</t>
    <phoneticPr fontId="1" type="noConversion"/>
  </si>
  <si>
    <t>王琪</t>
    <phoneticPr fontId="1" type="noConversion"/>
  </si>
  <si>
    <t>张志荣</t>
    <phoneticPr fontId="1" type="noConversion"/>
  </si>
  <si>
    <t>姓名</t>
    <phoneticPr fontId="1" type="noConversion"/>
  </si>
  <si>
    <t>考勤</t>
    <phoneticPr fontId="1" type="noConversion"/>
  </si>
  <si>
    <t>陈功</t>
    <phoneticPr fontId="1" type="noConversion"/>
  </si>
  <si>
    <t>李育年</t>
    <phoneticPr fontId="1" type="noConversion"/>
  </si>
  <si>
    <t>李东</t>
    <phoneticPr fontId="1" type="noConversion"/>
  </si>
  <si>
    <t>合计</t>
    <phoneticPr fontId="1" type="noConversion"/>
  </si>
  <si>
    <t>陈小霞</t>
    <phoneticPr fontId="1" type="noConversion"/>
  </si>
  <si>
    <t>沈佳佳</t>
    <phoneticPr fontId="1" type="noConversion"/>
  </si>
  <si>
    <t>宋玉洁</t>
    <phoneticPr fontId="1" type="noConversion"/>
  </si>
  <si>
    <t>工作完成评价得分</t>
    <phoneticPr fontId="1" type="noConversion"/>
  </si>
  <si>
    <t>参与考核系数</t>
    <phoneticPr fontId="1" type="noConversion"/>
  </si>
  <si>
    <t>参与绩效分配系数</t>
    <phoneticPr fontId="1" type="noConversion"/>
  </si>
  <si>
    <t>超额系数</t>
    <phoneticPr fontId="1" type="noConversion"/>
  </si>
  <si>
    <t>已发绩效</t>
    <phoneticPr fontId="1" type="noConversion"/>
  </si>
  <si>
    <t>平时绩效应发额(元)</t>
    <phoneticPr fontId="1" type="noConversion"/>
  </si>
  <si>
    <t>年终绩效共计(元)</t>
    <phoneticPr fontId="1" type="noConversion"/>
  </si>
  <si>
    <t>合格</t>
    <phoneticPr fontId="1" type="noConversion"/>
  </si>
  <si>
    <t>优秀</t>
    <phoneticPr fontId="1" type="noConversion"/>
  </si>
  <si>
    <t>安全管理先进个人</t>
    <phoneticPr fontId="1" type="noConversion"/>
  </si>
  <si>
    <t>超额系数绩效金额（2万元/1个超额系数）</t>
    <phoneticPr fontId="1" type="noConversion"/>
  </si>
  <si>
    <t>实际工作9.5月</t>
    <phoneticPr fontId="1" type="noConversion"/>
  </si>
  <si>
    <t>年终评优</t>
    <phoneticPr fontId="1" type="noConversion"/>
  </si>
  <si>
    <t>全年岗位系数</t>
    <phoneticPr fontId="1" type="noConversion"/>
  </si>
  <si>
    <t>施红云</t>
    <phoneticPr fontId="1" type="noConversion"/>
  </si>
  <si>
    <t>已离职</t>
    <phoneticPr fontId="1" type="noConversion"/>
  </si>
  <si>
    <r>
      <rPr>
        <b/>
        <sz val="14"/>
        <color theme="1"/>
        <rFont val="宋体"/>
        <family val="3"/>
        <charset val="134"/>
        <scheme val="minor"/>
      </rPr>
      <t>备注：</t>
    </r>
    <r>
      <rPr>
        <sz val="14"/>
        <color theme="1"/>
        <rFont val="宋体"/>
        <family val="3"/>
        <charset val="134"/>
        <scheme val="minor"/>
      </rPr>
      <t>1.</t>
    </r>
    <r>
      <rPr>
        <b/>
        <sz val="14"/>
        <color theme="1"/>
        <rFont val="宋体"/>
        <family val="3"/>
        <charset val="134"/>
        <scheme val="minor"/>
      </rPr>
      <t>工作完成评价得分</t>
    </r>
    <r>
      <rPr>
        <sz val="14"/>
        <color theme="1"/>
        <rFont val="宋体"/>
        <family val="3"/>
        <charset val="134"/>
        <scheme val="minor"/>
      </rPr>
      <t>为技术负责人、科室负责人、行政管理人员综合评分所得;2.</t>
    </r>
    <r>
      <rPr>
        <b/>
        <sz val="14"/>
        <color theme="1"/>
        <rFont val="宋体"/>
        <family val="3"/>
        <charset val="134"/>
        <scheme val="minor"/>
      </rPr>
      <t>参与考核系数</t>
    </r>
    <r>
      <rPr>
        <sz val="14"/>
        <color theme="1"/>
        <rFont val="宋体"/>
        <family val="3"/>
        <charset val="134"/>
        <scheme val="minor"/>
      </rPr>
      <t>=全年岗位系数*考勤*工作完成评价得分；3.</t>
    </r>
    <r>
      <rPr>
        <b/>
        <sz val="14"/>
        <color theme="1"/>
        <rFont val="宋体"/>
        <family val="3"/>
        <charset val="134"/>
        <scheme val="minor"/>
      </rPr>
      <t>参与绩效分配系数</t>
    </r>
    <r>
      <rPr>
        <sz val="14"/>
        <color theme="1"/>
        <rFont val="宋体"/>
        <family val="3"/>
        <charset val="134"/>
        <scheme val="minor"/>
      </rPr>
      <t>=参与考核系数-1，若所得低于1，体现为超额系数为0；4.每1个点的超额系数获得20000元的绩效奖励，按超额系数比例发放；5.</t>
    </r>
    <r>
      <rPr>
        <b/>
        <sz val="14"/>
        <color theme="1"/>
        <rFont val="宋体"/>
        <family val="3"/>
        <charset val="134"/>
        <scheme val="minor"/>
      </rPr>
      <t>平时绩效应发额</t>
    </r>
    <r>
      <rPr>
        <sz val="14"/>
        <color theme="1"/>
        <rFont val="宋体"/>
        <family val="3"/>
        <charset val="134"/>
        <scheme val="minor"/>
      </rPr>
      <t>为剩余5500（全年为500*12）*考勤*工作完成评价得分，若评价得分低于90分，平时绩效应发额为剩余数目5500的合格线（6成）发放；7.</t>
    </r>
    <r>
      <rPr>
        <b/>
        <sz val="14"/>
        <color theme="1"/>
        <rFont val="宋体"/>
        <family val="3"/>
        <charset val="134"/>
        <scheme val="minor"/>
      </rPr>
      <t>年终评优</t>
    </r>
    <r>
      <rPr>
        <sz val="14"/>
        <color theme="1"/>
        <rFont val="宋体"/>
        <family val="3"/>
        <charset val="134"/>
        <scheme val="minor"/>
      </rPr>
      <t>根据工作完成评价得分+工作日志完成情况+实际工作贡献综合评出，按文件规定额外发放。</t>
    </r>
    <phoneticPr fontId="1" type="noConversion"/>
  </si>
  <si>
    <t>实验动物中心劳务派遣人员2024年度奖励性绩效评价汇总表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</si>
</sst>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);[Red]\(0\)"/>
    <numFmt numFmtId="178" formatCode="0.000_ "/>
  </numFmts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80" zoomScaleNormal="80" workbookViewId="0">
      <selection activeCell="R11" sqref="R11"/>
    </sheetView>
  </sheetViews>
  <sheetFormatPr defaultColWidth="8.75" defaultRowHeight="13.5" x14ac:dyDescent="0.15"/>
  <cols>
    <col min="1" max="1" width="11.75" style="1" customWidth="1"/>
    <col min="2" max="2" width="10.5" style="6" customWidth="1"/>
    <col min="3" max="3" width="7.625" style="1" customWidth="1"/>
    <col min="4" max="4" width="7.75" style="1" customWidth="1"/>
    <col min="5" max="5" width="7.75" style="7" customWidth="1"/>
    <col min="6" max="6" width="10.5" style="7" customWidth="1"/>
    <col min="7" max="7" width="10.375" style="7" customWidth="1"/>
    <col min="8" max="8" width="15.125" style="8" customWidth="1"/>
    <col min="9" max="9" width="15.75" style="1" bestFit="1" customWidth="1"/>
    <col min="10" max="10" width="10.75" style="4" customWidth="1"/>
    <col min="11" max="11" width="13.375" style="1" customWidth="1"/>
    <col min="12" max="12" width="19.875" style="1" customWidth="1"/>
    <col min="13" max="16384" width="8.75" style="1"/>
  </cols>
  <sheetData>
    <row r="1" spans="1:12" ht="28.5" customHeight="1" x14ac:dyDescent="0.15">
      <c r="A1" s="31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2" customFormat="1" ht="50.1" customHeight="1" x14ac:dyDescent="0.15">
      <c r="A2" s="3" t="s">
        <v>5</v>
      </c>
      <c r="B2" s="9" t="s">
        <v>27</v>
      </c>
      <c r="C2" s="9" t="s">
        <v>6</v>
      </c>
      <c r="D2" s="9" t="s">
        <v>14</v>
      </c>
      <c r="E2" s="10" t="s">
        <v>15</v>
      </c>
      <c r="F2" s="10" t="s">
        <v>16</v>
      </c>
      <c r="G2" s="10" t="s">
        <v>17</v>
      </c>
      <c r="H2" s="11" t="s">
        <v>24</v>
      </c>
      <c r="I2" s="9" t="s">
        <v>18</v>
      </c>
      <c r="J2" s="12" t="s">
        <v>19</v>
      </c>
      <c r="K2" s="9" t="s">
        <v>20</v>
      </c>
      <c r="L2" s="3" t="s">
        <v>26</v>
      </c>
    </row>
    <row r="3" spans="1:12" ht="26.1" customHeight="1" x14ac:dyDescent="0.15">
      <c r="A3" s="13" t="s">
        <v>0</v>
      </c>
      <c r="B3" s="14">
        <v>1.3109999999999999</v>
      </c>
      <c r="C3" s="15">
        <v>0.98399999999999999</v>
      </c>
      <c r="D3" s="16">
        <v>0.96299999999999997</v>
      </c>
      <c r="E3" s="17">
        <f t="shared" ref="E3:E13" si="0">B3*C3*D3</f>
        <v>1.2422931119999998</v>
      </c>
      <c r="F3" s="17">
        <f>E3-1</f>
        <v>0.24229311199999981</v>
      </c>
      <c r="G3" s="17">
        <v>0.24229311199999981</v>
      </c>
      <c r="H3" s="18">
        <f>G3*20000</f>
        <v>4845.8622399999958</v>
      </c>
      <c r="I3" s="19">
        <v>500</v>
      </c>
      <c r="J3" s="18">
        <f>5500*D3*C3</f>
        <v>5211.7560000000003</v>
      </c>
      <c r="K3" s="20">
        <f>H3+J3</f>
        <v>10057.618239999996</v>
      </c>
      <c r="L3" s="13" t="s">
        <v>21</v>
      </c>
    </row>
    <row r="4" spans="1:12" ht="26.1" customHeight="1" x14ac:dyDescent="0.15">
      <c r="A4" s="13" t="s">
        <v>1</v>
      </c>
      <c r="B4" s="14">
        <v>1.1259999999999999</v>
      </c>
      <c r="C4" s="15">
        <v>0.98899999999999999</v>
      </c>
      <c r="D4" s="16">
        <v>0.91</v>
      </c>
      <c r="E4" s="17">
        <f t="shared" si="0"/>
        <v>1.0133887399999999</v>
      </c>
      <c r="F4" s="17">
        <f t="shared" ref="F4:F13" si="1">E4-1</f>
        <v>1.3388739999999899E-2</v>
      </c>
      <c r="G4" s="17">
        <v>1.3388739999999899E-2</v>
      </c>
      <c r="H4" s="18">
        <f t="shared" ref="H4:H13" si="2">G4*20000</f>
        <v>267.77479999999798</v>
      </c>
      <c r="I4" s="19">
        <v>500</v>
      </c>
      <c r="J4" s="18">
        <f>5500*D4*C4</f>
        <v>4949.9449999999997</v>
      </c>
      <c r="K4" s="20">
        <f t="shared" ref="K4:K13" si="3">H4+J4</f>
        <v>5217.719799999998</v>
      </c>
      <c r="L4" s="13" t="s">
        <v>21</v>
      </c>
    </row>
    <row r="5" spans="1:12" ht="26.1" customHeight="1" x14ac:dyDescent="0.15">
      <c r="A5" s="13" t="s">
        <v>2</v>
      </c>
      <c r="B5" s="14">
        <v>1.984</v>
      </c>
      <c r="C5" s="15">
        <v>0.99399999999999999</v>
      </c>
      <c r="D5" s="16">
        <v>0.96899999999999997</v>
      </c>
      <c r="E5" s="17">
        <f t="shared" si="0"/>
        <v>1.9109610240000001</v>
      </c>
      <c r="F5" s="17">
        <f t="shared" si="1"/>
        <v>0.91096102400000012</v>
      </c>
      <c r="G5" s="17">
        <v>0.91096102400000012</v>
      </c>
      <c r="H5" s="18">
        <f t="shared" si="2"/>
        <v>18219.220480000004</v>
      </c>
      <c r="I5" s="19">
        <v>500</v>
      </c>
      <c r="J5" s="18">
        <f>5500*D5*C5</f>
        <v>5297.5230000000001</v>
      </c>
      <c r="K5" s="20">
        <f t="shared" si="3"/>
        <v>23516.743480000005</v>
      </c>
      <c r="L5" s="21" t="s">
        <v>23</v>
      </c>
    </row>
    <row r="6" spans="1:12" ht="26.1" customHeight="1" x14ac:dyDescent="0.15">
      <c r="A6" s="13" t="s">
        <v>4</v>
      </c>
      <c r="B6" s="14">
        <v>1.6</v>
      </c>
      <c r="C6" s="15">
        <v>0.99099999999999999</v>
      </c>
      <c r="D6" s="16">
        <v>0.88200000000000001</v>
      </c>
      <c r="E6" s="17">
        <f t="shared" si="0"/>
        <v>1.3984992000000001</v>
      </c>
      <c r="F6" s="17">
        <f t="shared" si="1"/>
        <v>0.39849920000000005</v>
      </c>
      <c r="G6" s="17">
        <v>0.39849920000000005</v>
      </c>
      <c r="H6" s="18">
        <f t="shared" si="2"/>
        <v>7969.9840000000013</v>
      </c>
      <c r="I6" s="19">
        <v>500</v>
      </c>
      <c r="J6" s="18">
        <v>3300</v>
      </c>
      <c r="K6" s="20">
        <f t="shared" si="3"/>
        <v>11269.984</v>
      </c>
      <c r="L6" s="13" t="s">
        <v>21</v>
      </c>
    </row>
    <row r="7" spans="1:12" ht="26.1" customHeight="1" x14ac:dyDescent="0.15">
      <c r="A7" s="13" t="s">
        <v>3</v>
      </c>
      <c r="B7" s="14">
        <v>1.3660000000000001</v>
      </c>
      <c r="C7" s="15">
        <v>1</v>
      </c>
      <c r="D7" s="16">
        <v>0.95799999999999996</v>
      </c>
      <c r="E7" s="17">
        <f t="shared" si="0"/>
        <v>1.3086280000000001</v>
      </c>
      <c r="F7" s="17">
        <f t="shared" si="1"/>
        <v>0.30862800000000012</v>
      </c>
      <c r="G7" s="17">
        <v>0.30862800000000012</v>
      </c>
      <c r="H7" s="18">
        <f t="shared" si="2"/>
        <v>6172.5600000000022</v>
      </c>
      <c r="I7" s="19">
        <v>500</v>
      </c>
      <c r="J7" s="18">
        <f>5500*D7*C7</f>
        <v>5269</v>
      </c>
      <c r="K7" s="20">
        <f t="shared" si="3"/>
        <v>11441.560000000001</v>
      </c>
      <c r="L7" s="13" t="s">
        <v>21</v>
      </c>
    </row>
    <row r="8" spans="1:12" ht="26.1" customHeight="1" x14ac:dyDescent="0.15">
      <c r="A8" s="13" t="s">
        <v>7</v>
      </c>
      <c r="B8" s="14">
        <v>0.96199999999999997</v>
      </c>
      <c r="C8" s="15">
        <v>0.96799999999999997</v>
      </c>
      <c r="D8" s="16">
        <v>0.91200000000000003</v>
      </c>
      <c r="E8" s="17">
        <f t="shared" si="0"/>
        <v>0.84926899199999994</v>
      </c>
      <c r="F8" s="17">
        <f t="shared" si="1"/>
        <v>-0.15073100800000006</v>
      </c>
      <c r="G8" s="17">
        <v>0</v>
      </c>
      <c r="H8" s="18">
        <f t="shared" si="2"/>
        <v>0</v>
      </c>
      <c r="I8" s="19">
        <v>500</v>
      </c>
      <c r="J8" s="18">
        <f>5500*D8*C8</f>
        <v>4855.4880000000003</v>
      </c>
      <c r="K8" s="20">
        <v>5055</v>
      </c>
      <c r="L8" s="13" t="s">
        <v>21</v>
      </c>
    </row>
    <row r="9" spans="1:12" s="5" customFormat="1" ht="26.1" customHeight="1" x14ac:dyDescent="0.15">
      <c r="A9" s="13" t="s">
        <v>8</v>
      </c>
      <c r="B9" s="14">
        <v>1.6870000000000001</v>
      </c>
      <c r="C9" s="15">
        <v>1</v>
      </c>
      <c r="D9" s="16">
        <v>0.97499999999999998</v>
      </c>
      <c r="E9" s="17">
        <f t="shared" si="0"/>
        <v>1.644825</v>
      </c>
      <c r="F9" s="17">
        <f t="shared" si="1"/>
        <v>0.64482499999999998</v>
      </c>
      <c r="G9" s="17">
        <v>0.64482499999999998</v>
      </c>
      <c r="H9" s="18">
        <f t="shared" si="2"/>
        <v>12896.5</v>
      </c>
      <c r="I9" s="19">
        <v>500</v>
      </c>
      <c r="J9" s="18">
        <f>5500*D9*C9</f>
        <v>5362.5</v>
      </c>
      <c r="K9" s="20">
        <f t="shared" si="3"/>
        <v>18259</v>
      </c>
      <c r="L9" s="22" t="s">
        <v>22</v>
      </c>
    </row>
    <row r="10" spans="1:12" s="5" customFormat="1" ht="26.1" customHeight="1" x14ac:dyDescent="0.15">
      <c r="A10" s="13" t="s">
        <v>9</v>
      </c>
      <c r="B10" s="14">
        <v>1.2769999999999999</v>
      </c>
      <c r="C10" s="15">
        <v>0.98399999999999999</v>
      </c>
      <c r="D10" s="16">
        <v>0.88400000000000001</v>
      </c>
      <c r="E10" s="17">
        <f t="shared" si="0"/>
        <v>1.1108061119999999</v>
      </c>
      <c r="F10" s="17">
        <f t="shared" si="1"/>
        <v>0.1108061119999999</v>
      </c>
      <c r="G10" s="17">
        <v>0.111</v>
      </c>
      <c r="H10" s="18">
        <f>G10*20000</f>
        <v>2220</v>
      </c>
      <c r="I10" s="19">
        <v>500</v>
      </c>
      <c r="J10" s="18">
        <v>3300</v>
      </c>
      <c r="K10" s="20">
        <f>H10+J10</f>
        <v>5520</v>
      </c>
      <c r="L10" s="13" t="s">
        <v>21</v>
      </c>
    </row>
    <row r="11" spans="1:12" s="5" customFormat="1" ht="26.1" customHeight="1" x14ac:dyDescent="0.15">
      <c r="A11" s="13" t="s">
        <v>12</v>
      </c>
      <c r="B11" s="14">
        <v>1.3340000000000001</v>
      </c>
      <c r="C11" s="15">
        <v>0.96799999999999997</v>
      </c>
      <c r="D11" s="16">
        <v>0.98099999999999998</v>
      </c>
      <c r="E11" s="17">
        <f t="shared" si="0"/>
        <v>1.266777072</v>
      </c>
      <c r="F11" s="17">
        <f>E11-1</f>
        <v>0.266777072</v>
      </c>
      <c r="G11" s="17">
        <f>F11</f>
        <v>0.266777072</v>
      </c>
      <c r="H11" s="18">
        <f t="shared" si="2"/>
        <v>5335.54144</v>
      </c>
      <c r="I11" s="19">
        <v>500</v>
      </c>
      <c r="J11" s="18">
        <f>5500*D11*C11</f>
        <v>5222.8440000000001</v>
      </c>
      <c r="K11" s="20">
        <f t="shared" si="3"/>
        <v>10558.38544</v>
      </c>
      <c r="L11" s="23" t="s">
        <v>22</v>
      </c>
    </row>
    <row r="12" spans="1:12" s="5" customFormat="1" ht="26.1" customHeight="1" x14ac:dyDescent="0.15">
      <c r="A12" s="13" t="s">
        <v>11</v>
      </c>
      <c r="B12" s="14">
        <v>1.0640000000000001</v>
      </c>
      <c r="C12" s="15">
        <v>0.96499999999999997</v>
      </c>
      <c r="D12" s="16">
        <v>0.95099999999999996</v>
      </c>
      <c r="E12" s="17">
        <f t="shared" si="0"/>
        <v>0.97644876000000003</v>
      </c>
      <c r="F12" s="17">
        <f t="shared" si="1"/>
        <v>-2.3551239999999973E-2</v>
      </c>
      <c r="G12" s="17">
        <v>0</v>
      </c>
      <c r="H12" s="18">
        <f t="shared" si="2"/>
        <v>0</v>
      </c>
      <c r="I12" s="19">
        <v>500</v>
      </c>
      <c r="J12" s="18">
        <f>5500*D12*C12</f>
        <v>5047.4324999999999</v>
      </c>
      <c r="K12" s="20">
        <f t="shared" si="3"/>
        <v>5047.4324999999999</v>
      </c>
      <c r="L12" s="13" t="s">
        <v>21</v>
      </c>
    </row>
    <row r="13" spans="1:12" s="5" customFormat="1" ht="26.1" customHeight="1" x14ac:dyDescent="0.15">
      <c r="A13" s="24" t="s">
        <v>13</v>
      </c>
      <c r="B13" s="14">
        <v>1.2</v>
      </c>
      <c r="C13" s="15">
        <v>0.97799999999999998</v>
      </c>
      <c r="D13" s="25">
        <v>0.96699999999999997</v>
      </c>
      <c r="E13" s="17">
        <f t="shared" si="0"/>
        <v>1.1348711999999999</v>
      </c>
      <c r="F13" s="17">
        <f t="shared" si="1"/>
        <v>0.13487119999999986</v>
      </c>
      <c r="G13" s="17">
        <v>0.13487119999999986</v>
      </c>
      <c r="H13" s="18">
        <f t="shared" si="2"/>
        <v>2697.4239999999972</v>
      </c>
      <c r="I13" s="19" t="s">
        <v>25</v>
      </c>
      <c r="J13" s="18">
        <f>4750*C13*D13</f>
        <v>4492.1984999999995</v>
      </c>
      <c r="K13" s="20">
        <f t="shared" si="3"/>
        <v>7189.6224999999968</v>
      </c>
      <c r="L13" s="13" t="s">
        <v>21</v>
      </c>
    </row>
    <row r="14" spans="1:12" s="5" customFormat="1" ht="24.75" customHeight="1" x14ac:dyDescent="0.15">
      <c r="A14" s="24" t="s">
        <v>28</v>
      </c>
      <c r="B14" s="14" t="s">
        <v>29</v>
      </c>
      <c r="C14" s="15"/>
      <c r="D14" s="25"/>
      <c r="E14" s="17"/>
      <c r="F14" s="17"/>
      <c r="G14" s="17"/>
      <c r="H14" s="18"/>
      <c r="I14" s="19"/>
      <c r="J14" s="18"/>
      <c r="K14" s="20">
        <v>2600</v>
      </c>
      <c r="L14" s="13"/>
    </row>
    <row r="15" spans="1:12" s="5" customFormat="1" ht="26.1" customHeight="1" x14ac:dyDescent="0.15">
      <c r="A15" s="24" t="s">
        <v>10</v>
      </c>
      <c r="B15" s="26"/>
      <c r="C15" s="13"/>
      <c r="D15" s="13"/>
      <c r="E15" s="27"/>
      <c r="F15" s="27"/>
      <c r="G15" s="27"/>
      <c r="H15" s="28"/>
      <c r="I15" s="29"/>
      <c r="J15" s="28"/>
      <c r="K15" s="30">
        <f>SUM(K3:K14)</f>
        <v>115733.06595999999</v>
      </c>
      <c r="L15" s="13"/>
    </row>
    <row r="16" spans="1:12" ht="13.5" customHeight="1" x14ac:dyDescent="0.15">
      <c r="A16" s="33" t="s">
        <v>30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96.4" customHeight="1" x14ac:dyDescent="0.1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</sheetData>
  <mergeCells count="2">
    <mergeCell ref="A1:L1"/>
    <mergeCell ref="A16:L18"/>
  </mergeCells>
  <phoneticPr fontId="1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2025-07-03T09:07:05Z</dcterms:modified>
</cp:coreProperties>
</file>